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uI\RKAS Pilv\Lepingute menetlus\Spetsialistide lepingute menetlustabelid\LEPINGUD\YLEP 2019\SIM\PPA\Süsta 15\"/>
    </mc:Choice>
  </mc:AlternateContent>
  <xr:revisionPtr revIDLastSave="0" documentId="13_ncr:1_{220AB857-8F41-4DC4-AAE1-72A4AC8E4DB1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Lisa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4" i="2" l="1"/>
  <c r="L24" i="2"/>
  <c r="E23" i="2"/>
  <c r="L23" i="2"/>
  <c r="K23" i="2" s="1"/>
  <c r="F22" i="2" l="1"/>
  <c r="F21" i="2"/>
  <c r="F20" i="2"/>
  <c r="F17" i="2"/>
  <c r="G22" i="2" l="1"/>
  <c r="L16" i="2"/>
  <c r="K16" i="2" s="1"/>
  <c r="K17" i="2"/>
  <c r="L18" i="2"/>
  <c r="K18" i="2" s="1"/>
  <c r="K20" i="2"/>
  <c r="K21" i="2"/>
  <c r="K22" i="2"/>
  <c r="L15" i="2"/>
  <c r="E15" i="2"/>
  <c r="I22" i="2"/>
  <c r="E22" i="2"/>
  <c r="G21" i="2"/>
  <c r="E21" i="2"/>
  <c r="I20" i="2"/>
  <c r="G20" i="2"/>
  <c r="E20" i="2"/>
  <c r="G17" i="2"/>
  <c r="E17" i="2"/>
  <c r="E16" i="2"/>
  <c r="L26" i="2" l="1"/>
  <c r="L27" i="2" s="1"/>
  <c r="L28" i="2" s="1"/>
  <c r="L30" i="2" s="1"/>
  <c r="K15" i="2"/>
  <c r="K26" i="2" s="1"/>
  <c r="K27" i="2" s="1"/>
  <c r="K28" i="2" s="1"/>
  <c r="L29" i="2" l="1"/>
</calcChain>
</file>

<file path=xl/sharedStrings.xml><?xml version="1.0" encoding="utf-8"?>
<sst xmlns="http://schemas.openxmlformats.org/spreadsheetml/2006/main" count="240" uniqueCount="40">
  <si>
    <t>Tehnohooldus</t>
  </si>
  <si>
    <t>(allkirjastatud digitaalselt)</t>
  </si>
  <si>
    <t>summa kuus</t>
  </si>
  <si>
    <t>Märkused</t>
  </si>
  <si>
    <t>Territoorium</t>
  </si>
  <si>
    <t>Kinnistu aadress</t>
  </si>
  <si>
    <r>
      <t>m</t>
    </r>
    <r>
      <rPr>
        <b/>
        <vertAlign val="superscript"/>
        <sz val="11"/>
        <color indexed="8"/>
        <rFont val="Times New Roman"/>
        <family val="1"/>
        <charset val="186"/>
      </rPr>
      <t>2</t>
    </r>
  </si>
  <si>
    <r>
      <t>EUR/m</t>
    </r>
    <r>
      <rPr>
        <b/>
        <vertAlign val="superscript"/>
        <sz val="11"/>
        <color indexed="8"/>
        <rFont val="Times New Roman"/>
        <family val="1"/>
        <charset val="186"/>
      </rPr>
      <t>2</t>
    </r>
  </si>
  <si>
    <t xml:space="preserve">Kinnisvara haldamine </t>
  </si>
  <si>
    <t>Tugiteenused</t>
  </si>
  <si>
    <t>TEENUSTE TASUD KOKKU</t>
  </si>
  <si>
    <t>TEENUSTE TASUD KOOS KÄIBEMAKSUGA (kuus)</t>
  </si>
  <si>
    <t>TEENUSTE TASUD KOOS KÄIBEMAKSUGA (aastas)</t>
  </si>
  <si>
    <t>Teenuste tasud kokku ilma käibemaksuta (kuus)</t>
  </si>
  <si>
    <t>Teenused</t>
  </si>
  <si>
    <t>Hoone(te) kasulik pind (hallatav pind)</t>
  </si>
  <si>
    <t>Käibemaks (20%)</t>
  </si>
  <si>
    <t>Käsundiandja</t>
  </si>
  <si>
    <t>RKAS</t>
  </si>
  <si>
    <t>Heakord</t>
  </si>
  <si>
    <t>Tarbimisteenused</t>
  </si>
  <si>
    <t>Remonttööd</t>
  </si>
  <si>
    <t>Politsei- ja Piirivalveamet</t>
  </si>
  <si>
    <t>Lisa 1 Kinnisvara korrashoiuteenuste osutamise lepingule nr T2966/11</t>
  </si>
  <si>
    <t>TEENUSTE TASUD KÄIBEMAKSUTA (aastas)</t>
  </si>
  <si>
    <t xml:space="preserve">Küte </t>
  </si>
  <si>
    <t xml:space="preserve">Elektrienergia </t>
  </si>
  <si>
    <t xml:space="preserve">Vesi ja kanalisatsioon </t>
  </si>
  <si>
    <t>Süsta 15, Tallinn</t>
  </si>
  <si>
    <t>Laevad</t>
  </si>
  <si>
    <t>Ametikorterid</t>
  </si>
  <si>
    <t>KOKKU</t>
  </si>
  <si>
    <t>Ametikorterite osas vaid prügivedu</t>
  </si>
  <si>
    <t>Süsta baas</t>
  </si>
  <si>
    <t xml:space="preserve"> teostatakse vastavalt Lepingu punktis 4.6. kokkulepitule ja tasutakse vastavalt tegelikule kulule</t>
  </si>
  <si>
    <t>Muutmise alus</t>
  </si>
  <si>
    <t>Teenuse hinna, tarbimise muutus. Tasumine tegelike kulude alusel, esitatud kulude prognoos</t>
  </si>
  <si>
    <t>Korrashoiuteenuste tasu 01.01.2020 - 31.12.2020</t>
  </si>
  <si>
    <t>Indekseerimine 31.dets THI, koefitsient 1</t>
  </si>
  <si>
    <t xml:space="preserve"> Teostatakse vastavalt Lepingu punktis 4.6. kokkulepitule ja tasutakse vastavalt tegelikule kulule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</si>
</sst>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0" tint="-0.49998474074526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112">
    <xf numFmtId="0" fontId="0" fillId="0" borderId="0" xfId="0"/>
    <xf numFmtId="0" fontId="0" fillId="0" borderId="0" xfId="0" applyFont="1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2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6" fillId="0" borderId="0" xfId="0" applyFont="1" applyAlignment="1">
      <alignment horizontal="right"/>
    </xf>
    <xf numFmtId="0" fontId="5" fillId="0" borderId="1" xfId="0" applyFont="1" applyBorder="1"/>
    <xf numFmtId="0" fontId="7" fillId="0" borderId="0" xfId="0" applyFont="1"/>
    <xf numFmtId="0" fontId="6" fillId="0" borderId="0" xfId="0" applyFont="1" applyBorder="1"/>
    <xf numFmtId="0" fontId="6" fillId="0" borderId="0" xfId="0" applyFont="1"/>
    <xf numFmtId="0" fontId="6" fillId="3" borderId="3" xfId="0" applyFont="1" applyFill="1" applyBorder="1"/>
    <xf numFmtId="0" fontId="6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4" borderId="3" xfId="0" applyFont="1" applyFill="1" applyBorder="1"/>
    <xf numFmtId="0" fontId="5" fillId="4" borderId="4" xfId="0" applyFont="1" applyFill="1" applyBorder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4" fillId="0" borderId="0" xfId="0" applyFont="1" applyFill="1" applyBorder="1"/>
    <xf numFmtId="9" fontId="2" fillId="0" borderId="0" xfId="0" applyNumberFormat="1" applyFont="1" applyFill="1" applyBorder="1" applyAlignment="1">
      <alignment horizontal="left"/>
    </xf>
    <xf numFmtId="0" fontId="2" fillId="0" borderId="5" xfId="0" applyFont="1" applyBorder="1"/>
    <xf numFmtId="0" fontId="5" fillId="0" borderId="0" xfId="0" applyFont="1" applyFill="1" applyBorder="1"/>
    <xf numFmtId="0" fontId="1" fillId="0" borderId="0" xfId="0" applyFont="1" applyBorder="1" applyAlignment="1">
      <alignment horizontal="center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horizontal="right"/>
    </xf>
    <xf numFmtId="4" fontId="2" fillId="0" borderId="0" xfId="0" applyNumberFormat="1" applyFont="1" applyBorder="1"/>
    <xf numFmtId="3" fontId="2" fillId="2" borderId="1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11" fillId="0" borderId="0" xfId="0" applyFont="1" applyBorder="1"/>
    <xf numFmtId="0" fontId="11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5" fillId="0" borderId="3" xfId="0" applyFont="1" applyBorder="1" applyAlignment="1"/>
    <xf numFmtId="0" fontId="5" fillId="0" borderId="4" xfId="0" applyFont="1" applyBorder="1" applyAlignment="1">
      <alignment horizontal="center" wrapText="1"/>
    </xf>
    <xf numFmtId="2" fontId="0" fillId="0" borderId="0" xfId="0" applyNumberFormat="1"/>
    <xf numFmtId="0" fontId="0" fillId="0" borderId="0" xfId="0" applyFill="1"/>
    <xf numFmtId="0" fontId="5" fillId="0" borderId="4" xfId="0" applyFont="1" applyBorder="1"/>
    <xf numFmtId="164" fontId="0" fillId="0" borderId="0" xfId="0" applyNumberFormat="1"/>
    <xf numFmtId="164" fontId="8" fillId="0" borderId="0" xfId="0" applyNumberFormat="1" applyFont="1"/>
    <xf numFmtId="2" fontId="5" fillId="0" borderId="0" xfId="0" applyNumberFormat="1" applyFont="1"/>
    <xf numFmtId="2" fontId="5" fillId="0" borderId="0" xfId="0" applyNumberFormat="1" applyFont="1" applyFill="1"/>
    <xf numFmtId="0" fontId="6" fillId="0" borderId="0" xfId="0" applyFont="1" applyFill="1" applyBorder="1"/>
    <xf numFmtId="0" fontId="2" fillId="3" borderId="2" xfId="0" applyFont="1" applyFill="1" applyBorder="1"/>
    <xf numFmtId="0" fontId="6" fillId="4" borderId="2" xfId="0" applyFont="1" applyFill="1" applyBorder="1" applyAlignment="1">
      <alignment horizontal="left"/>
    </xf>
    <xf numFmtId="0" fontId="14" fillId="0" borderId="0" xfId="0" applyFont="1"/>
    <xf numFmtId="0" fontId="15" fillId="0" borderId="0" xfId="0" applyFont="1"/>
    <xf numFmtId="164" fontId="15" fillId="0" borderId="0" xfId="0" applyNumberFormat="1" applyFont="1"/>
    <xf numFmtId="0" fontId="15" fillId="0" borderId="0" xfId="0" applyFont="1" applyFill="1"/>
    <xf numFmtId="0" fontId="6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5" fillId="0" borderId="2" xfId="0" applyFont="1" applyBorder="1" applyAlignment="1"/>
    <xf numFmtId="0" fontId="10" fillId="0" borderId="0" xfId="0" applyFont="1" applyAlignment="1">
      <alignment horizontal="center" wrapText="1"/>
    </xf>
    <xf numFmtId="0" fontId="2" fillId="0" borderId="0" xfId="0" applyFont="1" applyBorder="1"/>
    <xf numFmtId="0" fontId="6" fillId="0" borderId="8" xfId="0" applyFont="1" applyBorder="1" applyAlignment="1">
      <alignment horizontal="right"/>
    </xf>
    <xf numFmtId="4" fontId="6" fillId="4" borderId="4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center" wrapText="1"/>
    </xf>
    <xf numFmtId="4" fontId="6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4" fontId="6" fillId="0" borderId="0" xfId="0" applyNumberFormat="1" applyFont="1" applyBorder="1"/>
    <xf numFmtId="0" fontId="11" fillId="0" borderId="0" xfId="0" applyFont="1" applyFill="1" applyBorder="1" applyAlignment="1">
      <alignment horizontal="center"/>
    </xf>
    <xf numFmtId="4" fontId="5" fillId="0" borderId="4" xfId="0" applyNumberFormat="1" applyFont="1" applyBorder="1" applyAlignment="1">
      <alignment horizontal="center" wrapText="1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4" fontId="11" fillId="0" borderId="12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/>
    </xf>
    <xf numFmtId="4" fontId="11" fillId="0" borderId="13" xfId="0" applyNumberFormat="1" applyFont="1" applyFill="1" applyBorder="1" applyAlignment="1">
      <alignment wrapText="1"/>
    </xf>
    <xf numFmtId="0" fontId="11" fillId="0" borderId="13" xfId="0" applyFont="1" applyBorder="1"/>
    <xf numFmtId="4" fontId="6" fillId="4" borderId="14" xfId="0" applyNumberFormat="1" applyFont="1" applyFill="1" applyBorder="1" applyAlignment="1">
      <alignment horizontal="right"/>
    </xf>
    <xf numFmtId="4" fontId="6" fillId="4" borderId="15" xfId="0" applyNumberFormat="1" applyFont="1" applyFill="1" applyBorder="1" applyAlignment="1">
      <alignment horizontal="right"/>
    </xf>
    <xf numFmtId="4" fontId="6" fillId="0" borderId="16" xfId="0" applyNumberFormat="1" applyFont="1" applyBorder="1" applyAlignment="1">
      <alignment horizontal="right"/>
    </xf>
    <xf numFmtId="4" fontId="6" fillId="0" borderId="17" xfId="0" applyNumberFormat="1" applyFont="1" applyBorder="1" applyAlignment="1">
      <alignment horizontal="right"/>
    </xf>
    <xf numFmtId="4" fontId="6" fillId="0" borderId="18" xfId="0" applyNumberFormat="1" applyFont="1" applyBorder="1" applyAlignment="1">
      <alignment horizontal="right"/>
    </xf>
    <xf numFmtId="4" fontId="6" fillId="0" borderId="19" xfId="0" applyNumberFormat="1" applyFont="1" applyBorder="1" applyAlignment="1">
      <alignment horizontal="right"/>
    </xf>
    <xf numFmtId="2" fontId="5" fillId="0" borderId="18" xfId="0" applyNumberFormat="1" applyFont="1" applyBorder="1" applyAlignment="1">
      <alignment horizontal="right"/>
    </xf>
    <xf numFmtId="4" fontId="5" fillId="0" borderId="19" xfId="0" applyNumberFormat="1" applyFont="1" applyBorder="1" applyAlignment="1">
      <alignment horizontal="right"/>
    </xf>
    <xf numFmtId="4" fontId="6" fillId="0" borderId="19" xfId="0" applyNumberFormat="1" applyFont="1" applyBorder="1"/>
    <xf numFmtId="0" fontId="6" fillId="0" borderId="20" xfId="0" applyFont="1" applyBorder="1" applyAlignment="1">
      <alignment horizontal="right"/>
    </xf>
    <xf numFmtId="4" fontId="2" fillId="0" borderId="21" xfId="0" applyNumberFormat="1" applyFont="1" applyBorder="1"/>
    <xf numFmtId="4" fontId="5" fillId="0" borderId="1" xfId="0" applyNumberFormat="1" applyFont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wrapText="1"/>
    </xf>
    <xf numFmtId="0" fontId="17" fillId="0" borderId="1" xfId="0" applyFont="1" applyFill="1" applyBorder="1" applyAlignment="1"/>
    <xf numFmtId="0" fontId="17" fillId="0" borderId="2" xfId="0" applyFont="1" applyFill="1" applyBorder="1" applyAlignment="1"/>
    <xf numFmtId="0" fontId="4" fillId="0" borderId="0" xfId="0" applyFont="1" applyBorder="1" applyAlignment="1">
      <alignment horizontal="right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right"/>
    </xf>
    <xf numFmtId="0" fontId="11" fillId="0" borderId="6" xfId="0" applyFont="1" applyBorder="1" applyAlignment="1">
      <alignment horizontal="right"/>
    </xf>
    <xf numFmtId="0" fontId="5" fillId="0" borderId="2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5" fillId="0" borderId="2" xfId="0" applyFont="1" applyBorder="1" applyAlignment="1"/>
    <xf numFmtId="0" fontId="5" fillId="0" borderId="4" xfId="0" applyFont="1" applyBorder="1" applyAlignment="1"/>
    <xf numFmtId="4" fontId="5" fillId="0" borderId="7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17" fillId="0" borderId="1" xfId="0" applyFont="1" applyFill="1" applyBorder="1"/>
    <xf numFmtId="0" fontId="17" fillId="0" borderId="2" xfId="0" applyFont="1" applyFill="1" applyBorder="1"/>
    <xf numFmtId="4" fontId="17" fillId="0" borderId="2" xfId="0" applyNumberFormat="1" applyFont="1" applyFill="1" applyBorder="1" applyAlignment="1">
      <alignment horizontal="right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8"/>
  <sheetViews>
    <sheetView tabSelected="1" topLeftCell="A4" zoomScale="110" zoomScaleNormal="110" workbookViewId="0">
      <selection activeCell="M33" sqref="M33"/>
    </sheetView>
  </sheetViews>
  <sheetFormatPr defaultRowHeight="15" customHeight="1" x14ac:dyDescent="0.25"/>
  <cols>
    <col min="1" max="1" width="5.85546875" customWidth="1"/>
    <col min="2" max="2" width="7.7109375" customWidth="1"/>
    <col min="3" max="3" width="4.5703125" customWidth="1"/>
    <col min="4" max="4" width="44.85546875" customWidth="1"/>
    <col min="5" max="5" width="10.7109375" customWidth="1"/>
    <col min="6" max="6" width="13.28515625" customWidth="1"/>
    <col min="7" max="7" width="8.7109375" customWidth="1"/>
    <col min="8" max="8" width="13.28515625" customWidth="1"/>
    <col min="9" max="9" width="9.140625" customWidth="1"/>
    <col min="10" max="10" width="13.28515625" customWidth="1"/>
    <col min="11" max="11" width="10.5703125" customWidth="1"/>
    <col min="12" max="12" width="13.28515625" customWidth="1"/>
    <col min="13" max="13" width="27.5703125" customWidth="1"/>
    <col min="14" max="14" width="31" customWidth="1"/>
    <col min="15" max="15" width="10.7109375" customWidth="1"/>
    <col min="19" max="19" width="0" hidden="1" customWidth="1"/>
    <col min="24" max="24" width="9.7109375" bestFit="1" customWidth="1"/>
  </cols>
  <sheetData>
    <row r="1" spans="1:24" ht="15" customHeight="1" x14ac:dyDescent="0.25">
      <c r="A1" s="89" t="s">
        <v>23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24" ht="1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24" ht="15" customHeight="1" x14ac:dyDescent="0.3">
      <c r="A3" s="90" t="s">
        <v>37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25"/>
    </row>
    <row r="4" spans="1:24" ht="15" customHeight="1" x14ac:dyDescent="0.3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8"/>
      <c r="N4" s="52"/>
      <c r="O4" s="25"/>
    </row>
    <row r="5" spans="1:24" ht="15" customHeight="1" x14ac:dyDescent="0.3">
      <c r="O5" s="26"/>
      <c r="P5" s="45"/>
      <c r="Q5" s="45"/>
    </row>
    <row r="6" spans="1:24" ht="15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4"/>
    </row>
    <row r="7" spans="1:24" ht="15" customHeight="1" x14ac:dyDescent="0.25">
      <c r="A7" s="30"/>
      <c r="B7" s="30"/>
      <c r="C7" s="31" t="s">
        <v>17</v>
      </c>
      <c r="D7" s="5" t="s">
        <v>22</v>
      </c>
      <c r="E7" s="53"/>
      <c r="F7" s="53"/>
      <c r="G7" s="53"/>
      <c r="H7" s="53"/>
      <c r="I7" s="53"/>
      <c r="J7" s="53"/>
      <c r="K7" s="18"/>
      <c r="L7" s="23"/>
      <c r="M7" s="23"/>
      <c r="N7" s="23"/>
      <c r="O7" s="4"/>
    </row>
    <row r="8" spans="1:24" ht="15" customHeight="1" x14ac:dyDescent="0.25">
      <c r="A8" s="91" t="s">
        <v>5</v>
      </c>
      <c r="B8" s="91"/>
      <c r="C8" s="92"/>
      <c r="D8" s="22" t="s">
        <v>28</v>
      </c>
      <c r="E8" s="53"/>
      <c r="F8" s="53"/>
      <c r="G8" s="53"/>
      <c r="H8" s="53"/>
      <c r="I8" s="53"/>
      <c r="J8" s="53"/>
      <c r="K8" s="2"/>
      <c r="L8" s="3"/>
      <c r="M8" s="3"/>
      <c r="N8" s="2"/>
      <c r="O8" s="2"/>
    </row>
    <row r="9" spans="1:24" ht="1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3"/>
      <c r="M9" s="3"/>
      <c r="N9" s="2"/>
      <c r="O9" s="2"/>
    </row>
    <row r="10" spans="1:24" ht="15" customHeight="1" x14ac:dyDescent="0.25">
      <c r="A10" s="3"/>
      <c r="B10" s="2"/>
      <c r="C10" s="2"/>
      <c r="D10" s="6" t="s">
        <v>15</v>
      </c>
      <c r="E10" s="57">
        <v>13971</v>
      </c>
      <c r="F10" s="7" t="s">
        <v>6</v>
      </c>
      <c r="G10" s="54"/>
      <c r="H10" s="29"/>
      <c r="I10" s="29"/>
      <c r="J10" s="29"/>
      <c r="N10" s="8"/>
      <c r="O10" s="2"/>
    </row>
    <row r="11" spans="1:24" ht="15" customHeight="1" x14ac:dyDescent="0.25">
      <c r="A11" s="23"/>
      <c r="B11" s="2"/>
      <c r="C11" s="2"/>
      <c r="D11" s="6" t="s">
        <v>4</v>
      </c>
      <c r="E11" s="28">
        <v>77761</v>
      </c>
      <c r="F11" s="7" t="s">
        <v>6</v>
      </c>
      <c r="G11" s="54"/>
      <c r="H11" s="29"/>
      <c r="I11" s="29"/>
      <c r="J11" s="29"/>
      <c r="N11" s="2"/>
      <c r="O11" s="2"/>
    </row>
    <row r="12" spans="1:24" ht="15" customHeight="1" thickBot="1" x14ac:dyDescent="0.3">
      <c r="A12" s="23"/>
      <c r="B12" s="2"/>
      <c r="C12" s="2"/>
      <c r="D12" s="12"/>
      <c r="E12" s="12"/>
      <c r="F12" s="12"/>
      <c r="G12" s="12"/>
      <c r="H12" s="12"/>
      <c r="I12" s="12"/>
      <c r="J12" s="12"/>
      <c r="K12" s="2"/>
      <c r="L12" s="2"/>
      <c r="M12" s="2"/>
      <c r="N12" s="2"/>
      <c r="O12" s="2"/>
      <c r="P12" s="46"/>
      <c r="Q12" s="46"/>
      <c r="R12" s="12"/>
    </row>
    <row r="13" spans="1:24" ht="15" customHeight="1" x14ac:dyDescent="0.25">
      <c r="A13" s="23"/>
      <c r="B13" s="2"/>
      <c r="C13" s="2"/>
      <c r="D13" s="12"/>
      <c r="E13" s="95" t="s">
        <v>33</v>
      </c>
      <c r="F13" s="95"/>
      <c r="G13" s="95" t="s">
        <v>30</v>
      </c>
      <c r="H13" s="95"/>
      <c r="I13" s="95" t="s">
        <v>29</v>
      </c>
      <c r="J13" s="96"/>
      <c r="K13" s="97" t="s">
        <v>31</v>
      </c>
      <c r="L13" s="98"/>
      <c r="M13" s="62"/>
      <c r="N13" s="2"/>
      <c r="O13" s="2"/>
      <c r="P13" s="46"/>
      <c r="Q13" s="46"/>
      <c r="R13" s="12"/>
    </row>
    <row r="14" spans="1:24" ht="15" customHeight="1" x14ac:dyDescent="0.25">
      <c r="A14" s="23"/>
      <c r="B14" s="43" t="s">
        <v>14</v>
      </c>
      <c r="C14" s="13"/>
      <c r="D14" s="13"/>
      <c r="E14" s="14" t="s">
        <v>7</v>
      </c>
      <c r="F14" s="14" t="s">
        <v>2</v>
      </c>
      <c r="G14" s="14" t="s">
        <v>7</v>
      </c>
      <c r="H14" s="14" t="s">
        <v>2</v>
      </c>
      <c r="I14" s="14" t="s">
        <v>7</v>
      </c>
      <c r="J14" s="64" t="s">
        <v>2</v>
      </c>
      <c r="K14" s="66" t="s">
        <v>7</v>
      </c>
      <c r="L14" s="67" t="s">
        <v>2</v>
      </c>
      <c r="M14" s="65" t="s">
        <v>35</v>
      </c>
      <c r="N14" s="14" t="s">
        <v>3</v>
      </c>
      <c r="O14" s="2"/>
      <c r="P14" s="46"/>
      <c r="Q14" s="46"/>
      <c r="R14" s="46"/>
    </row>
    <row r="15" spans="1:24" ht="28.5" customHeight="1" x14ac:dyDescent="0.25">
      <c r="A15" s="42"/>
      <c r="B15" s="15">
        <v>100</v>
      </c>
      <c r="C15" s="93" t="s">
        <v>8</v>
      </c>
      <c r="D15" s="94"/>
      <c r="E15" s="106">
        <f>F15/E10</f>
        <v>0.20779883329754489</v>
      </c>
      <c r="F15" s="106">
        <v>2903.1574999999998</v>
      </c>
      <c r="G15" s="107"/>
      <c r="H15" s="107"/>
      <c r="I15" s="107"/>
      <c r="J15" s="108"/>
      <c r="K15" s="68">
        <f>L15/$E$10</f>
        <v>0.20779883329754489</v>
      </c>
      <c r="L15" s="69">
        <f>F15+H15+J15</f>
        <v>2903.1574999999998</v>
      </c>
      <c r="M15" s="63" t="s">
        <v>38</v>
      </c>
      <c r="N15" s="34"/>
      <c r="O15" s="40"/>
      <c r="P15" s="47"/>
      <c r="Q15" s="48"/>
      <c r="R15" s="48"/>
      <c r="S15" s="36"/>
      <c r="X15" s="35"/>
    </row>
    <row r="16" spans="1:24" ht="15" customHeight="1" x14ac:dyDescent="0.25">
      <c r="A16" s="42"/>
      <c r="B16" s="15">
        <v>200</v>
      </c>
      <c r="C16" s="9" t="s">
        <v>0</v>
      </c>
      <c r="D16" s="9"/>
      <c r="E16" s="85">
        <f>F16/$E$10</f>
        <v>0.13210292749266336</v>
      </c>
      <c r="F16" s="85">
        <v>1845.61</v>
      </c>
      <c r="G16" s="109"/>
      <c r="H16" s="109"/>
      <c r="I16" s="109"/>
      <c r="J16" s="110"/>
      <c r="K16" s="68">
        <f t="shared" ref="K16:K23" si="0">L16/$E$10</f>
        <v>0.13210292749266336</v>
      </c>
      <c r="L16" s="69">
        <f t="shared" ref="L16:L23" si="1">F16+H16+J16</f>
        <v>1845.61</v>
      </c>
      <c r="M16" s="103" t="s">
        <v>36</v>
      </c>
      <c r="N16" s="34"/>
      <c r="O16" s="40"/>
      <c r="P16" s="47"/>
      <c r="Q16" s="46"/>
      <c r="R16" s="46"/>
      <c r="X16" s="35"/>
    </row>
    <row r="17" spans="1:24" ht="15" customHeight="1" x14ac:dyDescent="0.25">
      <c r="A17" s="42"/>
      <c r="B17" s="15">
        <v>300</v>
      </c>
      <c r="C17" s="101" t="s">
        <v>19</v>
      </c>
      <c r="D17" s="102"/>
      <c r="E17" s="85">
        <f>F17/$E$10</f>
        <v>0.517015961634815</v>
      </c>
      <c r="F17" s="85">
        <f>L17-H17</f>
        <v>7223.2300000000005</v>
      </c>
      <c r="G17" s="85">
        <f>H17/E10</f>
        <v>2.90387230692148E-3</v>
      </c>
      <c r="H17" s="85">
        <v>40.57</v>
      </c>
      <c r="I17" s="87"/>
      <c r="J17" s="88"/>
      <c r="K17" s="70">
        <f t="shared" si="0"/>
        <v>0.51991983394173646</v>
      </c>
      <c r="L17" s="69">
        <v>7263.8</v>
      </c>
      <c r="M17" s="104"/>
      <c r="N17" s="34" t="s">
        <v>32</v>
      </c>
      <c r="O17" s="40"/>
      <c r="P17" s="47"/>
      <c r="Q17" s="46"/>
      <c r="R17" s="46"/>
      <c r="X17" s="35"/>
    </row>
    <row r="18" spans="1:24" ht="51" customHeight="1" x14ac:dyDescent="0.25">
      <c r="A18" s="42"/>
      <c r="B18" s="15">
        <v>400</v>
      </c>
      <c r="C18" s="51" t="s">
        <v>21</v>
      </c>
      <c r="D18" s="33"/>
      <c r="E18" s="85">
        <v>0</v>
      </c>
      <c r="F18" s="86">
        <v>0</v>
      </c>
      <c r="G18" s="87"/>
      <c r="H18" s="87"/>
      <c r="I18" s="87"/>
      <c r="J18" s="88"/>
      <c r="K18" s="70">
        <f t="shared" si="0"/>
        <v>0</v>
      </c>
      <c r="L18" s="71">
        <f t="shared" si="1"/>
        <v>0</v>
      </c>
      <c r="M18" s="104"/>
      <c r="N18" s="56" t="s">
        <v>39</v>
      </c>
      <c r="O18" s="41"/>
      <c r="P18" s="47"/>
      <c r="Q18" s="48"/>
      <c r="R18" s="48"/>
      <c r="S18" s="36"/>
      <c r="T18" s="36"/>
      <c r="U18" s="36"/>
      <c r="X18" s="35"/>
    </row>
    <row r="19" spans="1:24" ht="15" customHeight="1" x14ac:dyDescent="0.25">
      <c r="A19" s="42"/>
      <c r="B19" s="15">
        <v>600</v>
      </c>
      <c r="C19" s="9" t="s">
        <v>20</v>
      </c>
      <c r="D19" s="9"/>
      <c r="E19" s="109"/>
      <c r="F19" s="109"/>
      <c r="G19" s="109"/>
      <c r="H19" s="109"/>
      <c r="I19" s="109"/>
      <c r="J19" s="110"/>
      <c r="K19" s="70"/>
      <c r="L19" s="72"/>
      <c r="M19" s="104"/>
      <c r="N19" s="84"/>
      <c r="O19" s="39"/>
      <c r="P19" s="47"/>
      <c r="Q19" s="46"/>
      <c r="R19" s="46"/>
      <c r="X19" s="35"/>
    </row>
    <row r="20" spans="1:24" ht="15" customHeight="1" x14ac:dyDescent="0.25">
      <c r="A20" s="42"/>
      <c r="B20" s="15"/>
      <c r="C20" s="9">
        <v>610</v>
      </c>
      <c r="D20" s="37" t="s">
        <v>26</v>
      </c>
      <c r="E20" s="85">
        <f>F20/$E$10</f>
        <v>0.46182684131415075</v>
      </c>
      <c r="F20" s="85">
        <f>L20-H20-J20</f>
        <v>6452.1828000000005</v>
      </c>
      <c r="G20" s="85">
        <f>H20/E10</f>
        <v>1.7924271705676044E-2</v>
      </c>
      <c r="H20" s="85">
        <v>250.42</v>
      </c>
      <c r="I20" s="85">
        <f>J20/E10</f>
        <v>7.1695655285949469E-2</v>
      </c>
      <c r="J20" s="111">
        <v>1001.66</v>
      </c>
      <c r="K20" s="70">
        <f t="shared" si="0"/>
        <v>0.55144676830577632</v>
      </c>
      <c r="L20" s="69">
        <v>7704.2628000000004</v>
      </c>
      <c r="M20" s="104"/>
      <c r="N20" s="84"/>
      <c r="O20" s="40"/>
      <c r="P20" s="47"/>
      <c r="Q20" s="46"/>
      <c r="R20" s="46"/>
      <c r="T20" s="45"/>
      <c r="V20" s="38"/>
      <c r="X20" s="35"/>
    </row>
    <row r="21" spans="1:24" ht="15" customHeight="1" x14ac:dyDescent="0.25">
      <c r="A21" s="42"/>
      <c r="B21" s="15"/>
      <c r="C21" s="9">
        <v>620</v>
      </c>
      <c r="D21" s="37" t="s">
        <v>25</v>
      </c>
      <c r="E21" s="85">
        <f>F21/$E$10</f>
        <v>0.33482138000143152</v>
      </c>
      <c r="F21" s="85">
        <f>L21-H21-J21</f>
        <v>4677.7894999999999</v>
      </c>
      <c r="G21" s="85">
        <f>H21/E10</f>
        <v>1.2377066781189607E-2</v>
      </c>
      <c r="H21" s="85">
        <v>172.92</v>
      </c>
      <c r="I21" s="109"/>
      <c r="J21" s="110"/>
      <c r="K21" s="70">
        <f t="shared" si="0"/>
        <v>0.34719844678262113</v>
      </c>
      <c r="L21" s="69">
        <v>4850.7094999999999</v>
      </c>
      <c r="M21" s="104"/>
      <c r="N21" s="84"/>
      <c r="O21" s="40"/>
      <c r="P21" s="38"/>
      <c r="X21" s="35"/>
    </row>
    <row r="22" spans="1:24" ht="15" customHeight="1" x14ac:dyDescent="0.25">
      <c r="A22" s="42"/>
      <c r="B22" s="15"/>
      <c r="C22" s="9">
        <v>630</v>
      </c>
      <c r="D22" s="37" t="s">
        <v>27</v>
      </c>
      <c r="E22" s="85">
        <f>SUM(F22/E10)</f>
        <v>1.2496557154104929E-2</v>
      </c>
      <c r="F22" s="85">
        <f>L22-H22-J22</f>
        <v>174.58939999999996</v>
      </c>
      <c r="G22" s="85">
        <f>H22/E10</f>
        <v>3.0978455371841675E-3</v>
      </c>
      <c r="H22" s="85">
        <v>43.28</v>
      </c>
      <c r="I22" s="85">
        <f>J22/E10</f>
        <v>1.2390666380359317E-2</v>
      </c>
      <c r="J22" s="111">
        <v>173.11</v>
      </c>
      <c r="K22" s="70">
        <f t="shared" si="0"/>
        <v>2.7985069071648414E-2</v>
      </c>
      <c r="L22" s="69">
        <v>390.9794</v>
      </c>
      <c r="M22" s="104"/>
      <c r="N22" s="84"/>
      <c r="O22" s="40"/>
      <c r="P22" s="38"/>
      <c r="X22" s="35"/>
    </row>
    <row r="23" spans="1:24" x14ac:dyDescent="0.25">
      <c r="A23" s="42"/>
      <c r="B23" s="15">
        <v>700</v>
      </c>
      <c r="C23" s="101" t="s">
        <v>9</v>
      </c>
      <c r="D23" s="102"/>
      <c r="E23" s="85">
        <f>F23/E10</f>
        <v>0</v>
      </c>
      <c r="F23" s="85">
        <v>0</v>
      </c>
      <c r="G23" s="87"/>
      <c r="H23" s="87"/>
      <c r="I23" s="87"/>
      <c r="J23" s="88"/>
      <c r="K23" s="68">
        <f t="shared" si="0"/>
        <v>0</v>
      </c>
      <c r="L23" s="69">
        <f t="shared" si="1"/>
        <v>0</v>
      </c>
      <c r="M23" s="105"/>
      <c r="N23" s="84"/>
      <c r="O23" s="40"/>
      <c r="P23" s="38"/>
      <c r="X23" s="35"/>
    </row>
    <row r="24" spans="1:24" ht="15" customHeight="1" x14ac:dyDescent="0.25">
      <c r="A24" s="42"/>
      <c r="B24" s="44"/>
      <c r="C24" s="16" t="s">
        <v>10</v>
      </c>
      <c r="D24" s="16"/>
      <c r="E24" s="16"/>
      <c r="F24" s="16"/>
      <c r="G24" s="16"/>
      <c r="H24" s="16"/>
      <c r="I24" s="16"/>
      <c r="J24" s="16"/>
      <c r="K24" s="73">
        <f>SUM(K15:K23)</f>
        <v>1.7864518788919905</v>
      </c>
      <c r="L24" s="74">
        <f>SUM(L15:L23)</f>
        <v>24958.519200000002</v>
      </c>
      <c r="M24" s="55"/>
      <c r="N24" s="17"/>
      <c r="O24" s="2"/>
      <c r="X24" s="35"/>
    </row>
    <row r="25" spans="1:24" ht="15" customHeight="1" x14ac:dyDescent="0.25">
      <c r="A25" s="23"/>
      <c r="B25" s="19"/>
      <c r="C25" s="11"/>
      <c r="D25" s="11"/>
      <c r="E25" s="11"/>
      <c r="F25" s="11"/>
      <c r="G25" s="11"/>
      <c r="H25" s="11"/>
      <c r="I25" s="11"/>
      <c r="J25" s="11"/>
      <c r="K25" s="75"/>
      <c r="L25" s="76"/>
      <c r="M25" s="59"/>
      <c r="N25" s="18"/>
      <c r="O25" s="2"/>
      <c r="X25" s="35"/>
    </row>
    <row r="26" spans="1:24" ht="15" customHeight="1" x14ac:dyDescent="0.25">
      <c r="A26" s="23"/>
      <c r="B26" s="99" t="s">
        <v>13</v>
      </c>
      <c r="C26" s="99"/>
      <c r="D26" s="99"/>
      <c r="E26" s="49"/>
      <c r="F26" s="49"/>
      <c r="G26" s="49"/>
      <c r="H26" s="49"/>
      <c r="I26" s="49"/>
      <c r="J26" s="49"/>
      <c r="K26" s="77">
        <f>K24</f>
        <v>1.7864518788919905</v>
      </c>
      <c r="L26" s="78">
        <f>L24</f>
        <v>24958.519200000002</v>
      </c>
      <c r="M26" s="59"/>
      <c r="N26" s="20"/>
      <c r="O26" s="2"/>
      <c r="X26" s="35"/>
    </row>
    <row r="27" spans="1:24" ht="15" customHeight="1" x14ac:dyDescent="0.25">
      <c r="A27" s="23"/>
      <c r="B27" s="100" t="s">
        <v>16</v>
      </c>
      <c r="C27" s="100"/>
      <c r="D27" s="100"/>
      <c r="E27" s="50"/>
      <c r="F27" s="50"/>
      <c r="G27" s="50"/>
      <c r="H27" s="50"/>
      <c r="I27" s="50"/>
      <c r="J27" s="50"/>
      <c r="K27" s="79">
        <f>K26*0.2</f>
        <v>0.35729037577839812</v>
      </c>
      <c r="L27" s="80">
        <f>L26*0.2</f>
        <v>4991.703840000001</v>
      </c>
      <c r="M27" s="60"/>
      <c r="N27" s="21"/>
      <c r="O27" s="2"/>
      <c r="X27" s="35"/>
    </row>
    <row r="28" spans="1:24" ht="15" customHeight="1" x14ac:dyDescent="0.25">
      <c r="A28" s="18"/>
      <c r="B28" s="11" t="s">
        <v>11</v>
      </c>
      <c r="C28" s="11"/>
      <c r="D28" s="11"/>
      <c r="E28" s="11"/>
      <c r="F28" s="11"/>
      <c r="G28" s="11"/>
      <c r="H28" s="11"/>
      <c r="I28" s="11"/>
      <c r="J28" s="11"/>
      <c r="K28" s="77">
        <f>K27+K26</f>
        <v>2.1437422546703888</v>
      </c>
      <c r="L28" s="81">
        <f>L27+L26</f>
        <v>29950.223040000004</v>
      </c>
      <c r="M28" s="61"/>
      <c r="N28" s="18"/>
      <c r="O28" s="2"/>
    </row>
    <row r="29" spans="1:24" ht="15" customHeight="1" x14ac:dyDescent="0.25">
      <c r="A29" s="18"/>
      <c r="B29" s="11" t="s">
        <v>24</v>
      </c>
      <c r="C29" s="11"/>
      <c r="D29" s="11"/>
      <c r="E29" s="11"/>
      <c r="F29" s="11"/>
      <c r="G29" s="11"/>
      <c r="H29" s="11"/>
      <c r="I29" s="11"/>
      <c r="J29" s="11"/>
      <c r="K29" s="77"/>
      <c r="L29" s="81">
        <f>L26*12</f>
        <v>299502.2304</v>
      </c>
      <c r="M29" s="61"/>
      <c r="N29" s="18"/>
      <c r="O29" s="2"/>
    </row>
    <row r="30" spans="1:24" ht="15" customHeight="1" thickBot="1" x14ac:dyDescent="0.3">
      <c r="A30" s="18"/>
      <c r="B30" s="11" t="s">
        <v>12</v>
      </c>
      <c r="C30" s="11"/>
      <c r="D30" s="11"/>
      <c r="E30" s="11"/>
      <c r="F30" s="11"/>
      <c r="G30" s="11"/>
      <c r="H30" s="11"/>
      <c r="I30" s="11"/>
      <c r="J30" s="11"/>
      <c r="K30" s="82"/>
      <c r="L30" s="83">
        <f>L28*12</f>
        <v>359402.67648000002</v>
      </c>
      <c r="M30" s="27"/>
      <c r="N30" s="18"/>
      <c r="O30" s="2"/>
    </row>
    <row r="31" spans="1:24" ht="15" customHeight="1" x14ac:dyDescent="0.25">
      <c r="A31" s="18"/>
      <c r="B31" s="11"/>
      <c r="C31" s="11"/>
      <c r="D31" s="11"/>
      <c r="E31" s="11"/>
      <c r="F31" s="11"/>
      <c r="G31" s="11"/>
      <c r="H31" s="11"/>
      <c r="I31" s="11"/>
      <c r="J31" s="11"/>
      <c r="K31" s="29"/>
      <c r="L31" s="27"/>
      <c r="M31" s="27"/>
      <c r="N31" s="18"/>
      <c r="O31" s="2"/>
    </row>
    <row r="32" spans="1:24" ht="15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2"/>
    </row>
    <row r="33" spans="1:15" ht="1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5" customHeight="1" x14ac:dyDescent="0.25">
      <c r="A34" s="2"/>
      <c r="B34" s="12" t="s">
        <v>17</v>
      </c>
      <c r="C34" s="12"/>
      <c r="D34" s="12"/>
      <c r="E34" s="12" t="s">
        <v>18</v>
      </c>
      <c r="F34" s="12"/>
      <c r="G34" s="12"/>
      <c r="H34" s="12"/>
      <c r="I34" s="12"/>
      <c r="J34" s="12"/>
      <c r="L34" s="2"/>
      <c r="M34" s="2"/>
      <c r="N34" s="2"/>
      <c r="O34" s="2"/>
    </row>
    <row r="35" spans="1:15" ht="1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L35" s="2"/>
      <c r="M35" s="2"/>
      <c r="N35" s="2"/>
      <c r="O35" s="2"/>
    </row>
    <row r="36" spans="1:15" ht="15" customHeight="1" x14ac:dyDescent="0.25">
      <c r="A36" s="2"/>
      <c r="B36" s="10" t="s">
        <v>1</v>
      </c>
      <c r="C36" s="10"/>
      <c r="D36" s="10"/>
      <c r="E36" s="10" t="s">
        <v>1</v>
      </c>
      <c r="F36" s="10"/>
      <c r="G36" s="10"/>
      <c r="H36" s="10"/>
      <c r="I36" s="10"/>
      <c r="J36" s="10"/>
      <c r="L36" s="10"/>
      <c r="M36" s="10"/>
      <c r="N36" s="2"/>
      <c r="O36" s="2"/>
    </row>
    <row r="37" spans="1:15" ht="1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" customHeight="1" x14ac:dyDescent="0.25">
      <c r="O38" s="1"/>
    </row>
  </sheetData>
  <mergeCells count="13">
    <mergeCell ref="B26:D26"/>
    <mergeCell ref="B27:D27"/>
    <mergeCell ref="E13:F13"/>
    <mergeCell ref="C17:D17"/>
    <mergeCell ref="M16:M23"/>
    <mergeCell ref="G13:H13"/>
    <mergeCell ref="C23:D23"/>
    <mergeCell ref="A1:N1"/>
    <mergeCell ref="A3:N3"/>
    <mergeCell ref="A8:C8"/>
    <mergeCell ref="C15:D15"/>
    <mergeCell ref="I13:J13"/>
    <mergeCell ref="K13:L13"/>
  </mergeCell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Kontrollitud xmlns="9b75d5ef-9f4b-4445-abe8-84a77c292844">Kontrollimata</Kontrollitud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6834C86-35B7-4CBD-9DB0-C8CC70BAD364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9b75d5ef-9f4b-4445-abe8-84a77c29284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1FE3017-C7C7-4786-97A5-CA5C650B02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d5ef-9f4b-4445-abe8-84a77c29284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1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MargitD</dc:creator>
  <cp:lastModifiedBy>Anu Irval</cp:lastModifiedBy>
  <cp:lastPrinted>2016-09-12T08:04:33Z</cp:lastPrinted>
  <dcterms:created xsi:type="dcterms:W3CDTF">2009-11-20T06:24:07Z</dcterms:created>
  <dcterms:modified xsi:type="dcterms:W3CDTF">2019-11-07T09:17:38Z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ContentTypeId">
    <vt:lpwstr>0x010100631DA7DF3856F8439F509C6DE8795A43</vt:lpwstr>
  </property>
</Properties>
</file>